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416" windowWidth="10185" windowHeight="8835" tabRatio="668" activeTab="3"/>
  </bookViews>
  <sheets>
    <sheet name="SCI" sheetId="1" r:id="rId1"/>
    <sheet name="SFP" sheetId="2" r:id="rId2"/>
    <sheet name="SCE" sheetId="3" r:id="rId3"/>
    <sheet name="SCF" sheetId="4" r:id="rId4"/>
  </sheets>
  <definedNames>
    <definedName name="_xlnm.Print_Area" localSheetId="0">'SCI'!$A$1:$L$65</definedName>
  </definedNames>
  <calcPr fullCalcOnLoad="1"/>
</workbook>
</file>

<file path=xl/sharedStrings.xml><?xml version="1.0" encoding="utf-8"?>
<sst xmlns="http://schemas.openxmlformats.org/spreadsheetml/2006/main" count="177" uniqueCount="134">
  <si>
    <t>Revenue</t>
  </si>
  <si>
    <t>Other operating income</t>
  </si>
  <si>
    <t>Finance costs</t>
  </si>
  <si>
    <t>Profit before tax</t>
  </si>
  <si>
    <t>Share</t>
  </si>
  <si>
    <t>Adjustments for:</t>
  </si>
  <si>
    <t>Depreciation of property, plant and equipment</t>
  </si>
  <si>
    <t>Interest income</t>
  </si>
  <si>
    <t>Interest received</t>
  </si>
  <si>
    <t>Interest paid</t>
  </si>
  <si>
    <t>(The figures have not been audited)</t>
  </si>
  <si>
    <t>MELATI EHSAN HOLDINGS BERHAD (673293-X)</t>
  </si>
  <si>
    <t>Cumulative Quarter</t>
  </si>
  <si>
    <t>RM</t>
  </si>
  <si>
    <t>Goodwill on consolidation</t>
  </si>
  <si>
    <t>Individual Quarter</t>
  </si>
  <si>
    <t>Earnings per share (sen)</t>
  </si>
  <si>
    <t>Administrative expenses</t>
  </si>
  <si>
    <t>Deferred tax liabilities</t>
  </si>
  <si>
    <t>ASSETS</t>
  </si>
  <si>
    <t>Gross profit</t>
  </si>
  <si>
    <t>Corresponding</t>
  </si>
  <si>
    <t>Current Year</t>
  </si>
  <si>
    <t>Quarter</t>
  </si>
  <si>
    <t>Preceding Year</t>
  </si>
  <si>
    <t>As At</t>
  </si>
  <si>
    <t xml:space="preserve"> - Basic</t>
  </si>
  <si>
    <t xml:space="preserve"> - Diluted</t>
  </si>
  <si>
    <t>Reserves</t>
  </si>
  <si>
    <t>Reverse</t>
  </si>
  <si>
    <t>Purchase of property, plant and equipment</t>
  </si>
  <si>
    <t>Cost of sales</t>
  </si>
  <si>
    <t>Property, plant &amp; equipment</t>
  </si>
  <si>
    <t>To-Date</t>
  </si>
  <si>
    <t>Note</t>
  </si>
  <si>
    <t>EQUITY AND LIABILITIES</t>
  </si>
  <si>
    <t>TOTAL ASSETS</t>
  </si>
  <si>
    <t>TOTAL EQUITY AND LIABILITIES</t>
  </si>
  <si>
    <t>Total/Net</t>
  </si>
  <si>
    <t>Land held for property development</t>
  </si>
  <si>
    <t>Dividend paid</t>
  </si>
  <si>
    <t>Fixed deposits pledged</t>
  </si>
  <si>
    <t>Proceeds from long-term loan</t>
  </si>
  <si>
    <t xml:space="preserve">Profit before tax </t>
  </si>
  <si>
    <t>(Audited)</t>
  </si>
  <si>
    <t>Current Period</t>
  </si>
  <si>
    <t>Period To-Date</t>
  </si>
  <si>
    <t>Tax expense</t>
  </si>
  <si>
    <t>Total comprehensive income for the</t>
  </si>
  <si>
    <t>Property development costs</t>
  </si>
  <si>
    <t>Trade and other receivables</t>
  </si>
  <si>
    <t>Current tax assets</t>
  </si>
  <si>
    <t>Cash and cash equivalents</t>
  </si>
  <si>
    <t>Share capital</t>
  </si>
  <si>
    <t>Treasury shares</t>
  </si>
  <si>
    <t>TOTAL EQUITY</t>
  </si>
  <si>
    <t>Equity attributable to equity holders of the Company</t>
  </si>
  <si>
    <t>LIABILITIES</t>
  </si>
  <si>
    <t>TOTAL LIABILITIES</t>
  </si>
  <si>
    <t>Long term payable</t>
  </si>
  <si>
    <t>Trade and other payables</t>
  </si>
  <si>
    <t>Borrowings</t>
  </si>
  <si>
    <t>Non-current assets</t>
  </si>
  <si>
    <t>Treasury</t>
  </si>
  <si>
    <t>shares</t>
  </si>
  <si>
    <t>acquisition</t>
  </si>
  <si>
    <t>reserves</t>
  </si>
  <si>
    <t>premium</t>
  </si>
  <si>
    <t>Repurchase of own shares</t>
  </si>
  <si>
    <t xml:space="preserve">   financial period</t>
  </si>
  <si>
    <t xml:space="preserve">   financial year</t>
  </si>
  <si>
    <t>Current assets</t>
  </si>
  <si>
    <t>Non-current liabilities</t>
  </si>
  <si>
    <t>Current liabilities</t>
  </si>
  <si>
    <t>CASH FLOWS FROM OPERATING ACTIVITIES</t>
  </si>
  <si>
    <t>Gross dividend income</t>
  </si>
  <si>
    <t>Hire purchase interest</t>
  </si>
  <si>
    <t>Tax paid</t>
  </si>
  <si>
    <t>CASH FLOWS FROM INVESTING ACTIVITIES</t>
  </si>
  <si>
    <t>Interest income received</t>
  </si>
  <si>
    <t>CASH FLOWS FROM FINANCING ACTIVITIES</t>
  </si>
  <si>
    <t>Repayment of hire purchase payables</t>
  </si>
  <si>
    <t>CASH AND CASH EQUIVALENTS AT BEGINNING OF</t>
  </si>
  <si>
    <t xml:space="preserve">  FINANCIAL PERIOD</t>
  </si>
  <si>
    <t>CASH AND CASH EQUIVALENTS AT END OF</t>
  </si>
  <si>
    <t>CONDENSED CONSOLIDATED STATEMENT OF COMPREHENSIVE INCOME</t>
  </si>
  <si>
    <t>Net assets per share attributable to the equity holders</t>
  </si>
  <si>
    <t xml:space="preserve">  financial period attributable to the equity</t>
  </si>
  <si>
    <t xml:space="preserve">  holders of the Company</t>
  </si>
  <si>
    <t xml:space="preserve">  of the Company (RM)</t>
  </si>
  <si>
    <t>CONDENSED CONSOLIDATED STATEMENT OF CHANGES IN EQUITY</t>
  </si>
  <si>
    <t>------- Non-distributable -------</t>
  </si>
  <si>
    <t>CONDENSED CONSOLIDATED STATEMENT OF CASH FLOWS</t>
  </si>
  <si>
    <t>Profit for the financial period attributable</t>
  </si>
  <si>
    <t xml:space="preserve">  to the equity holders of the Company</t>
  </si>
  <si>
    <t>Other comprehensive income / (loss)</t>
  </si>
  <si>
    <t>Balance as at 1 September 2010</t>
  </si>
  <si>
    <t>Effect of adopting FRS 139</t>
  </si>
  <si>
    <t>Proceed from disposal of property, plant and equipment</t>
  </si>
  <si>
    <t>capital</t>
  </si>
  <si>
    <t xml:space="preserve">  through profit or loss</t>
  </si>
  <si>
    <t>Net dividends income from financial asset at fair value</t>
  </si>
  <si>
    <t>The Condensed Consolidated Statement of Comprehensive Income should be read in conjunction with the Audited Financial Statements for the financial year ended 31 August 2011.</t>
  </si>
  <si>
    <t>31/08/2011</t>
  </si>
  <si>
    <t>Current tax liabilities</t>
  </si>
  <si>
    <t>The Condensed Consolidated Statement of Financial Position should be read in conjunction with the Audited Financial Statements for the financial year ended 31 August 2011.</t>
  </si>
  <si>
    <t>Balance as at 31 August 2011</t>
  </si>
  <si>
    <t>Restated balance as at  1 September 2010</t>
  </si>
  <si>
    <t>Retained</t>
  </si>
  <si>
    <t>earnings</t>
  </si>
  <si>
    <t>---------- Distributable ----------</t>
  </si>
  <si>
    <t>Balance as at 1 September 2011</t>
  </si>
  <si>
    <t>The Condensed Consolidated Statement Of Changes In Equity should be read in conjunction with the Audited Financial Statements for the financial year ended 31 August 2011.</t>
  </si>
  <si>
    <t>Amount due from contract customers</t>
  </si>
  <si>
    <t>Deposit in sinking fund trust account</t>
  </si>
  <si>
    <t>Amount due to contract customers</t>
  </si>
  <si>
    <t>The Condensed Consolidated Statement of Cash Flows should be read in conjunction with the Audited Financial Statements for the financial year ended 31 August 2011.</t>
  </si>
  <si>
    <t>Tax refund</t>
  </si>
  <si>
    <t>Gain on financial asset at fair value through profit or loss</t>
  </si>
  <si>
    <t>Repayment of long-term loan</t>
  </si>
  <si>
    <t>A14</t>
  </si>
  <si>
    <t>Operating profit before working capital changes</t>
  </si>
  <si>
    <t>FOR THE THIRD QUARTER ENDED 31 MAY 2012</t>
  </si>
  <si>
    <t>Balance as at 31 May 2012</t>
  </si>
  <si>
    <t>CONDENSED CONSOLIDATED STATEMENT OF FINANCIAL POSITION AS AT 31 MAY 2012</t>
  </si>
  <si>
    <t>Gain on derecognition of long term project claims receivables</t>
  </si>
  <si>
    <t>Purchase of property development land</t>
  </si>
  <si>
    <t>Fixed deposits uplifted</t>
  </si>
  <si>
    <t>(Gain)/ Loss on disposal of property, plant and equipment</t>
  </si>
  <si>
    <t>Net cash (used in)/ generated from operations</t>
  </si>
  <si>
    <t>Net cash (used in)/ from operating activities</t>
  </si>
  <si>
    <t>Net cash from/ (used in) investing activities</t>
  </si>
  <si>
    <t>Net cash from/ (used in) financing activities</t>
  </si>
  <si>
    <t>NET INCREASE/ (DECREASE) IN CASH AND CASH EQUIVALENTS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</si>
</sst>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_);\(#,##0.000\)"/>
    <numFmt numFmtId="176" formatCode="_(* #,##0.000_);_(* \(#,##0.000\);_(* &quot;-&quot;??_);_(@_)"/>
    <numFmt numFmtId="177" formatCode="_(* #,##0.0000_);_(* \(#,##0.0000\);_(* &quot;-&quot;??_);_(@_)"/>
  </numFmts>
  <fonts count="40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168" fontId="0" fillId="0" borderId="0" xfId="42" applyNumberFormat="1" applyFont="1" applyAlignment="1">
      <alignment/>
    </xf>
    <xf numFmtId="43" fontId="2" fillId="0" borderId="12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3" fillId="0" borderId="0" xfId="56" applyFont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0" xfId="42" applyNumberFormat="1" applyFont="1" applyBorder="1" applyAlignment="1">
      <alignment/>
    </xf>
    <xf numFmtId="0" fontId="0" fillId="0" borderId="0" xfId="56" applyFont="1">
      <alignment/>
      <protection/>
    </xf>
    <xf numFmtId="168" fontId="0" fillId="0" borderId="0" xfId="42" applyNumberFormat="1" applyFont="1" applyAlignment="1">
      <alignment horizontal="right"/>
    </xf>
    <xf numFmtId="168" fontId="0" fillId="0" borderId="0" xfId="42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56" applyFont="1">
      <alignment/>
      <protection/>
    </xf>
    <xf numFmtId="39" fontId="0" fillId="0" borderId="0" xfId="0" applyNumberFormat="1" applyFont="1" applyAlignment="1">
      <alignment/>
    </xf>
    <xf numFmtId="0" fontId="0" fillId="0" borderId="0" xfId="55" applyFont="1">
      <alignment/>
      <protection/>
    </xf>
    <xf numFmtId="39" fontId="2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39" fontId="0" fillId="0" borderId="0" xfId="56" applyNumberFormat="1" applyFont="1" applyAlignment="1">
      <alignment horizontal="center"/>
      <protection/>
    </xf>
    <xf numFmtId="38" fontId="0" fillId="0" borderId="0" xfId="56" applyNumberFormat="1" applyFont="1" applyAlignment="1">
      <alignment horizontal="right"/>
      <protection/>
    </xf>
    <xf numFmtId="168" fontId="0" fillId="0" borderId="10" xfId="42" applyNumberFormat="1" applyFont="1" applyBorder="1" applyAlignment="1">
      <alignment horizontal="right"/>
    </xf>
    <xf numFmtId="168" fontId="0" fillId="0" borderId="0" xfId="42" applyNumberFormat="1" applyFont="1" applyAlignment="1">
      <alignment/>
    </xf>
    <xf numFmtId="38" fontId="0" fillId="0" borderId="0" xfId="56" applyNumberFormat="1" applyFont="1" applyAlignment="1">
      <alignment/>
      <protection/>
    </xf>
    <xf numFmtId="38" fontId="0" fillId="0" borderId="0" xfId="56" applyNumberFormat="1" applyFont="1" applyAlignment="1">
      <alignment horizontal="center"/>
      <protection/>
    </xf>
    <xf numFmtId="168" fontId="0" fillId="0" borderId="14" xfId="42" applyNumberFormat="1" applyFont="1" applyBorder="1" applyAlignment="1">
      <alignment horizontal="right"/>
    </xf>
    <xf numFmtId="0" fontId="0" fillId="0" borderId="0" xfId="56" applyFont="1" applyAlignment="1">
      <alignment horizontal="right"/>
      <protection/>
    </xf>
    <xf numFmtId="168" fontId="0" fillId="0" borderId="12" xfId="42" applyNumberFormat="1" applyFont="1" applyBorder="1" applyAlignment="1">
      <alignment horizontal="right"/>
    </xf>
    <xf numFmtId="38" fontId="0" fillId="0" borderId="0" xfId="56" applyNumberFormat="1" applyFont="1">
      <alignment/>
      <protection/>
    </xf>
    <xf numFmtId="39" fontId="0" fillId="0" borderId="0" xfId="56" applyNumberFormat="1" applyFont="1" applyBorder="1">
      <alignment/>
      <protection/>
    </xf>
    <xf numFmtId="168" fontId="0" fillId="0" borderId="0" xfId="42" applyNumberFormat="1" applyFont="1" applyFill="1" applyAlignment="1">
      <alignment/>
    </xf>
    <xf numFmtId="37" fontId="0" fillId="0" borderId="15" xfId="0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2" fillId="0" borderId="0" xfId="56" applyFont="1" applyAlignment="1">
      <alignment horizontal="center"/>
      <protection/>
    </xf>
    <xf numFmtId="0" fontId="0" fillId="0" borderId="0" xfId="0" applyFont="1" applyAlignment="1">
      <alignment horizontal="center" vertical="justify" wrapText="1"/>
    </xf>
    <xf numFmtId="0" fontId="2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168" fontId="0" fillId="0" borderId="10" xfId="42" applyNumberFormat="1" applyFont="1" applyBorder="1" applyAlignment="1">
      <alignment/>
    </xf>
    <xf numFmtId="14" fontId="2" fillId="0" borderId="0" xfId="0" applyNumberFormat="1" applyFont="1" applyFill="1" applyAlignment="1" quotePrefix="1">
      <alignment horizontal="center"/>
    </xf>
    <xf numFmtId="168" fontId="0" fillId="0" borderId="0" xfId="42" applyNumberFormat="1" applyFont="1" applyFill="1" applyBorder="1" applyAlignment="1">
      <alignment horizontal="right"/>
    </xf>
    <xf numFmtId="37" fontId="0" fillId="0" borderId="16" xfId="0" applyNumberFormat="1" applyFont="1" applyFill="1" applyBorder="1" applyAlignment="1">
      <alignment/>
    </xf>
    <xf numFmtId="168" fontId="0" fillId="0" borderId="16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zoomScalePageLayoutView="0" workbookViewId="0" topLeftCell="A16">
      <selection activeCell="G26" sqref="G26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35.625" style="2" customWidth="1"/>
    <col min="4" max="4" width="1.625" style="2" customWidth="1"/>
    <col min="5" max="5" width="15.625" style="2" customWidth="1"/>
    <col min="6" max="6" width="1.625" style="2" customWidth="1"/>
    <col min="7" max="7" width="15.625" style="2" customWidth="1"/>
    <col min="8" max="8" width="1.625" style="2" customWidth="1"/>
    <col min="9" max="9" width="15.625" style="2" customWidth="1"/>
    <col min="10" max="10" width="1.625" style="2" customWidth="1"/>
    <col min="11" max="11" width="15.625" style="2" customWidth="1"/>
    <col min="12" max="12" width="1.625" style="2" customWidth="1"/>
    <col min="13" max="16384" width="9.00390625" style="2" customWidth="1"/>
  </cols>
  <sheetData>
    <row r="1" spans="1:11" ht="19.5">
      <c r="A1" s="31" t="s">
        <v>11</v>
      </c>
      <c r="K1" s="1"/>
    </row>
    <row r="3" ht="15.75">
      <c r="A3" s="1" t="s">
        <v>85</v>
      </c>
    </row>
    <row r="4" ht="15.75">
      <c r="A4" s="1" t="s">
        <v>122</v>
      </c>
    </row>
    <row r="5" ht="15.75">
      <c r="A5" s="2" t="s">
        <v>10</v>
      </c>
    </row>
    <row r="7" spans="5:11" ht="15.75">
      <c r="E7" s="71" t="s">
        <v>15</v>
      </c>
      <c r="F7" s="71"/>
      <c r="G7" s="71"/>
      <c r="I7" s="71" t="s">
        <v>12</v>
      </c>
      <c r="J7" s="71"/>
      <c r="K7" s="71"/>
    </row>
    <row r="8" spans="5:11" ht="15.75">
      <c r="E8" s="7"/>
      <c r="F8" s="7"/>
      <c r="G8" s="8" t="s">
        <v>24</v>
      </c>
      <c r="I8" s="7"/>
      <c r="J8" s="7"/>
      <c r="K8" s="8" t="s">
        <v>24</v>
      </c>
    </row>
    <row r="9" spans="5:11" ht="15.75">
      <c r="E9" s="8" t="s">
        <v>22</v>
      </c>
      <c r="F9" s="6"/>
      <c r="G9" s="8" t="s">
        <v>21</v>
      </c>
      <c r="H9" s="6"/>
      <c r="I9" s="8" t="s">
        <v>45</v>
      </c>
      <c r="J9" s="6"/>
      <c r="K9" s="8" t="s">
        <v>21</v>
      </c>
    </row>
    <row r="10" spans="5:11" ht="15.75">
      <c r="E10" s="8" t="s">
        <v>23</v>
      </c>
      <c r="F10" s="6"/>
      <c r="G10" s="8" t="s">
        <v>23</v>
      </c>
      <c r="H10" s="6"/>
      <c r="I10" s="6" t="s">
        <v>33</v>
      </c>
      <c r="J10" s="6"/>
      <c r="K10" s="6" t="s">
        <v>46</v>
      </c>
    </row>
    <row r="11" spans="5:11" ht="15.75">
      <c r="E11" s="9">
        <v>41060</v>
      </c>
      <c r="F11" s="6"/>
      <c r="G11" s="9">
        <v>40694</v>
      </c>
      <c r="H11" s="6"/>
      <c r="I11" s="9">
        <v>41060</v>
      </c>
      <c r="J11" s="6"/>
      <c r="K11" s="9">
        <v>40694</v>
      </c>
    </row>
    <row r="12" spans="5:11" ht="15.75">
      <c r="E12" s="6" t="s">
        <v>13</v>
      </c>
      <c r="F12" s="6"/>
      <c r="G12" s="6" t="s">
        <v>13</v>
      </c>
      <c r="H12" s="6"/>
      <c r="I12" s="6" t="s">
        <v>13</v>
      </c>
      <c r="J12" s="6"/>
      <c r="K12" s="6" t="s">
        <v>13</v>
      </c>
    </row>
    <row r="14" spans="2:11" ht="15.75">
      <c r="B14" s="2" t="s">
        <v>0</v>
      </c>
      <c r="E14" s="10">
        <v>49041839</v>
      </c>
      <c r="F14" s="10"/>
      <c r="G14" s="10">
        <v>19801840</v>
      </c>
      <c r="H14" s="10"/>
      <c r="I14" s="10">
        <v>79686174</v>
      </c>
      <c r="J14" s="10"/>
      <c r="K14" s="10">
        <v>52381365</v>
      </c>
    </row>
    <row r="15" spans="5:11" ht="15.75">
      <c r="E15" s="10"/>
      <c r="F15" s="10"/>
      <c r="G15" s="10"/>
      <c r="H15" s="10"/>
      <c r="I15" s="10"/>
      <c r="J15" s="10"/>
      <c r="K15" s="10"/>
    </row>
    <row r="16" spans="2:11" ht="15.75">
      <c r="B16" s="2" t="s">
        <v>31</v>
      </c>
      <c r="E16" s="10">
        <v>-44881330</v>
      </c>
      <c r="F16" s="10"/>
      <c r="G16" s="10">
        <v>-16484555</v>
      </c>
      <c r="H16" s="10"/>
      <c r="I16" s="10">
        <v>-71234264</v>
      </c>
      <c r="J16" s="10"/>
      <c r="K16" s="10">
        <v>-44599945</v>
      </c>
    </row>
    <row r="17" spans="5:11" ht="15.75">
      <c r="E17" s="11"/>
      <c r="F17" s="10"/>
      <c r="G17" s="11"/>
      <c r="H17" s="10"/>
      <c r="I17" s="11"/>
      <c r="J17" s="10"/>
      <c r="K17" s="11"/>
    </row>
    <row r="18" spans="2:11" ht="15.75">
      <c r="B18" s="2" t="s">
        <v>20</v>
      </c>
      <c r="E18" s="10">
        <f>SUM(E14:E17)</f>
        <v>4160509</v>
      </c>
      <c r="F18" s="10"/>
      <c r="G18" s="10">
        <f>SUM(G14:G17)</f>
        <v>3317285</v>
      </c>
      <c r="H18" s="10"/>
      <c r="I18" s="10">
        <f>SUM(I14:I17)</f>
        <v>8451910</v>
      </c>
      <c r="J18" s="10"/>
      <c r="K18" s="10">
        <f>SUM(K14:K17)</f>
        <v>7781420</v>
      </c>
    </row>
    <row r="19" spans="5:11" ht="15.75">
      <c r="E19" s="10"/>
      <c r="F19" s="10"/>
      <c r="G19" s="10"/>
      <c r="H19" s="10"/>
      <c r="I19" s="10"/>
      <c r="J19" s="10"/>
      <c r="K19" s="10"/>
    </row>
    <row r="20" spans="2:11" ht="15.75">
      <c r="B20" s="2" t="s">
        <v>1</v>
      </c>
      <c r="E20" s="12">
        <v>178187</v>
      </c>
      <c r="F20" s="12"/>
      <c r="G20" s="12">
        <v>2534052</v>
      </c>
      <c r="H20" s="12"/>
      <c r="I20" s="12">
        <v>466697</v>
      </c>
      <c r="J20" s="12"/>
      <c r="K20" s="12">
        <v>3087253</v>
      </c>
    </row>
    <row r="21" spans="5:11" ht="15.75">
      <c r="E21" s="10"/>
      <c r="F21" s="10"/>
      <c r="G21" s="10"/>
      <c r="H21" s="10"/>
      <c r="I21" s="10"/>
      <c r="J21" s="10"/>
      <c r="K21" s="10"/>
    </row>
    <row r="22" spans="2:11" ht="15.75">
      <c r="B22" s="2" t="s">
        <v>17</v>
      </c>
      <c r="E22" s="10">
        <v>-2376432</v>
      </c>
      <c r="F22" s="10"/>
      <c r="G22" s="10">
        <v>-1082855</v>
      </c>
      <c r="H22" s="10"/>
      <c r="I22" s="10">
        <v>-5703182</v>
      </c>
      <c r="J22" s="10"/>
      <c r="K22" s="10">
        <v>-3560044</v>
      </c>
    </row>
    <row r="23" spans="5:11" ht="15.75">
      <c r="E23" s="10"/>
      <c r="F23" s="10"/>
      <c r="G23" s="10"/>
      <c r="H23" s="10"/>
      <c r="I23" s="10"/>
      <c r="J23" s="10"/>
      <c r="K23" s="10"/>
    </row>
    <row r="24" spans="2:11" ht="15.75">
      <c r="B24" s="2" t="s">
        <v>2</v>
      </c>
      <c r="E24" s="10">
        <v>-1166</v>
      </c>
      <c r="F24" s="10"/>
      <c r="G24" s="10">
        <v>-83</v>
      </c>
      <c r="H24" s="10"/>
      <c r="I24" s="10">
        <v>-4196</v>
      </c>
      <c r="J24" s="10"/>
      <c r="K24" s="10">
        <v>-992</v>
      </c>
    </row>
    <row r="25" spans="5:11" ht="15.75">
      <c r="E25" s="11"/>
      <c r="F25" s="10"/>
      <c r="G25" s="11"/>
      <c r="H25" s="10"/>
      <c r="I25" s="11"/>
      <c r="J25" s="10"/>
      <c r="K25" s="11"/>
    </row>
    <row r="26" spans="2:11" ht="15.75">
      <c r="B26" s="1" t="s">
        <v>3</v>
      </c>
      <c r="E26" s="10">
        <f>SUM(E18:E25)</f>
        <v>1961098</v>
      </c>
      <c r="F26" s="10"/>
      <c r="G26" s="10">
        <f>SUM(G18:G25)</f>
        <v>4768399</v>
      </c>
      <c r="H26" s="10"/>
      <c r="I26" s="10">
        <f>SUM(I18:I25)</f>
        <v>3211229</v>
      </c>
      <c r="J26" s="10"/>
      <c r="K26" s="10">
        <f>SUM(K18:K25)</f>
        <v>7307637</v>
      </c>
    </row>
    <row r="27" spans="5:11" ht="15.75">
      <c r="E27" s="10"/>
      <c r="F27" s="10"/>
      <c r="G27" s="10"/>
      <c r="H27" s="10"/>
      <c r="I27" s="10"/>
      <c r="J27" s="10"/>
      <c r="K27" s="10"/>
    </row>
    <row r="28" spans="2:11" ht="15.75">
      <c r="B28" s="2" t="s">
        <v>47</v>
      </c>
      <c r="E28" s="12">
        <v>-547037</v>
      </c>
      <c r="F28" s="12"/>
      <c r="G28" s="12">
        <v>-1261603</v>
      </c>
      <c r="H28" s="12"/>
      <c r="I28" s="12">
        <v>-927037</v>
      </c>
      <c r="J28" s="12"/>
      <c r="K28" s="12">
        <v>-1904951</v>
      </c>
    </row>
    <row r="29" spans="5:11" ht="15.75">
      <c r="E29" s="11"/>
      <c r="F29" s="12"/>
      <c r="G29" s="11"/>
      <c r="H29" s="12"/>
      <c r="I29" s="11"/>
      <c r="J29" s="12"/>
      <c r="K29" s="11"/>
    </row>
    <row r="30" ht="15.75">
      <c r="B30" s="1" t="s">
        <v>93</v>
      </c>
    </row>
    <row r="31" spans="2:11" ht="15.75">
      <c r="B31" s="1" t="s">
        <v>94</v>
      </c>
      <c r="E31" s="10">
        <f>SUM(E26:E29)</f>
        <v>1414061</v>
      </c>
      <c r="G31" s="10">
        <f>SUM(G26:G29)</f>
        <v>3506796</v>
      </c>
      <c r="I31" s="10">
        <f>SUM(I26:I29)</f>
        <v>2284192</v>
      </c>
      <c r="K31" s="10">
        <f>SUM(K26:K29)</f>
        <v>5402686</v>
      </c>
    </row>
    <row r="33" spans="2:11" ht="15.75">
      <c r="B33" s="1" t="s">
        <v>95</v>
      </c>
      <c r="E33" s="60">
        <v>0</v>
      </c>
      <c r="F33" s="60"/>
      <c r="G33" s="60">
        <v>0</v>
      </c>
      <c r="H33" s="60"/>
      <c r="I33" s="60">
        <v>0</v>
      </c>
      <c r="J33" s="60"/>
      <c r="K33" s="60">
        <v>0</v>
      </c>
    </row>
    <row r="35" ht="15.75">
      <c r="B35" s="1" t="s">
        <v>48</v>
      </c>
    </row>
    <row r="36" ht="15.75">
      <c r="B36" s="1" t="s">
        <v>87</v>
      </c>
    </row>
    <row r="37" spans="2:11" ht="16.5" thickBot="1">
      <c r="B37" s="1" t="s">
        <v>88</v>
      </c>
      <c r="E37" s="13">
        <f>SUM(E31:E36)</f>
        <v>1414061</v>
      </c>
      <c r="F37" s="10"/>
      <c r="G37" s="13">
        <f>SUM(G31:G36)</f>
        <v>3506796</v>
      </c>
      <c r="H37" s="10"/>
      <c r="I37" s="13">
        <f>SUM(I31:I36)</f>
        <v>2284192</v>
      </c>
      <c r="J37" s="10"/>
      <c r="K37" s="13">
        <f>SUM(K31:K36)</f>
        <v>5402686</v>
      </c>
    </row>
    <row r="39" ht="15.75">
      <c r="B39" s="2" t="s">
        <v>16</v>
      </c>
    </row>
    <row r="40" ht="9" customHeight="1"/>
    <row r="41" spans="2:11" ht="16.5" thickBot="1">
      <c r="B41" s="2" t="s">
        <v>26</v>
      </c>
      <c r="E41" s="23">
        <v>1.18</v>
      </c>
      <c r="F41" s="7"/>
      <c r="G41" s="23">
        <v>2.93</v>
      </c>
      <c r="H41" s="7"/>
      <c r="I41" s="23">
        <v>1.91</v>
      </c>
      <c r="J41" s="7"/>
      <c r="K41" s="23">
        <v>4.51</v>
      </c>
    </row>
    <row r="42" spans="2:11" ht="9" customHeight="1">
      <c r="B42" s="15"/>
      <c r="C42" s="15"/>
      <c r="E42" s="25"/>
      <c r="F42" s="7"/>
      <c r="G42" s="25"/>
      <c r="H42" s="7"/>
      <c r="I42" s="25"/>
      <c r="J42" s="7"/>
      <c r="K42" s="25"/>
    </row>
    <row r="43" spans="2:11" ht="16.5" thickBot="1">
      <c r="B43" s="2" t="s">
        <v>27</v>
      </c>
      <c r="E43" s="23">
        <v>1.18</v>
      </c>
      <c r="F43" s="26"/>
      <c r="G43" s="23">
        <v>2.93</v>
      </c>
      <c r="H43" s="26"/>
      <c r="I43" s="23">
        <v>1.91</v>
      </c>
      <c r="J43" s="26"/>
      <c r="K43" s="23">
        <v>4.51</v>
      </c>
    </row>
    <row r="44" ht="15.75">
      <c r="B44" s="1"/>
    </row>
    <row r="45" spans="2:11" s="63" customFormat="1" ht="15.75">
      <c r="B45" s="62"/>
      <c r="E45" s="12"/>
      <c r="G45" s="12"/>
      <c r="I45" s="12"/>
      <c r="K45" s="12"/>
    </row>
    <row r="47" spans="5:11" ht="16.5" customHeight="1">
      <c r="E47" s="21"/>
      <c r="F47" s="7"/>
      <c r="G47" s="16"/>
      <c r="H47" s="7"/>
      <c r="I47" s="21"/>
      <c r="J47" s="7"/>
      <c r="K47" s="16"/>
    </row>
    <row r="48" spans="5:11" ht="16.5" customHeight="1">
      <c r="E48" s="21"/>
      <c r="F48" s="7"/>
      <c r="G48" s="16"/>
      <c r="H48" s="7"/>
      <c r="I48" s="21"/>
      <c r="J48" s="7"/>
      <c r="K48" s="16"/>
    </row>
    <row r="49" spans="5:11" ht="16.5" customHeight="1">
      <c r="E49" s="21"/>
      <c r="F49" s="7"/>
      <c r="G49" s="16"/>
      <c r="H49" s="7"/>
      <c r="I49" s="21"/>
      <c r="J49" s="7"/>
      <c r="K49" s="16"/>
    </row>
    <row r="50" spans="7:11" ht="16.5" customHeight="1">
      <c r="G50" s="16"/>
      <c r="K50" s="16"/>
    </row>
    <row r="51" spans="2:11" ht="15.75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5.75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5.75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5.75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5.75"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2:11" ht="15.75"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2:11" ht="15.75"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2:11" ht="15.75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2:11" ht="15.75"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2:11" ht="15.75"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2:11" ht="15.75"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2:11" ht="15.75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ht="15.75">
      <c r="B63" s="16"/>
      <c r="C63" s="16"/>
      <c r="D63" s="16"/>
      <c r="E63" s="16"/>
      <c r="F63" s="16"/>
      <c r="G63" s="52"/>
      <c r="H63" s="16"/>
      <c r="I63" s="16"/>
      <c r="J63" s="16"/>
      <c r="K63" s="52"/>
    </row>
    <row r="64" spans="2:10" ht="15.75">
      <c r="B64" s="16"/>
      <c r="C64" s="16"/>
      <c r="D64" s="16"/>
      <c r="E64" s="16"/>
      <c r="F64" s="16"/>
      <c r="H64" s="16"/>
      <c r="I64" s="16"/>
      <c r="J64" s="16"/>
    </row>
    <row r="65" spans="2:12" ht="36" customHeight="1">
      <c r="B65" s="72" t="s">
        <v>102</v>
      </c>
      <c r="C65" s="72"/>
      <c r="D65" s="72"/>
      <c r="E65" s="72"/>
      <c r="F65" s="72"/>
      <c r="G65" s="72"/>
      <c r="H65" s="72"/>
      <c r="I65" s="72"/>
      <c r="J65" s="72"/>
      <c r="K65" s="72"/>
      <c r="L65" s="4"/>
    </row>
  </sheetData>
  <sheetProtection/>
  <mergeCells count="3">
    <mergeCell ref="E7:G7"/>
    <mergeCell ref="I7:K7"/>
    <mergeCell ref="B65:K65"/>
  </mergeCells>
  <printOptions/>
  <pageMargins left="0.5" right="0.5" top="0.5" bottom="0.5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="75" zoomScaleNormal="75" zoomScalePageLayoutView="0" workbookViewId="0" topLeftCell="A16">
      <selection activeCell="E15" sqref="E15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45.625" style="2" customWidth="1"/>
    <col min="4" max="4" width="1.625" style="2" customWidth="1"/>
    <col min="5" max="5" width="15.625" style="3" customWidth="1"/>
    <col min="6" max="6" width="1.625" style="2" customWidth="1"/>
    <col min="7" max="7" width="15.625" style="2" customWidth="1"/>
    <col min="8" max="8" width="1.625" style="2" customWidth="1"/>
    <col min="9" max="16384" width="9.00390625" style="2" customWidth="1"/>
  </cols>
  <sheetData>
    <row r="1" ht="19.5">
      <c r="A1" s="31" t="s">
        <v>11</v>
      </c>
    </row>
    <row r="3" ht="15.75">
      <c r="A3" s="1" t="s">
        <v>124</v>
      </c>
    </row>
    <row r="4" ht="15.75">
      <c r="A4" s="2" t="s">
        <v>10</v>
      </c>
    </row>
    <row r="6" spans="5:7" ht="15.75">
      <c r="E6" s="53" t="s">
        <v>25</v>
      </c>
      <c r="F6" s="6"/>
      <c r="G6" s="6" t="s">
        <v>25</v>
      </c>
    </row>
    <row r="7" spans="5:7" ht="15.75">
      <c r="E7" s="67">
        <v>41060</v>
      </c>
      <c r="F7" s="6"/>
      <c r="G7" s="17" t="s">
        <v>103</v>
      </c>
    </row>
    <row r="8" spans="5:7" ht="15.75">
      <c r="E8" s="53" t="s">
        <v>13</v>
      </c>
      <c r="F8" s="6"/>
      <c r="G8" s="6" t="s">
        <v>13</v>
      </c>
    </row>
    <row r="9" spans="5:7" ht="15.75">
      <c r="E9" s="53"/>
      <c r="F9" s="6"/>
      <c r="G9" s="6" t="s">
        <v>44</v>
      </c>
    </row>
    <row r="10" ht="15.75">
      <c r="B10" s="1" t="s">
        <v>19</v>
      </c>
    </row>
    <row r="11" ht="15.75">
      <c r="B11" s="1"/>
    </row>
    <row r="12" ht="15.75">
      <c r="B12" s="1" t="s">
        <v>62</v>
      </c>
    </row>
    <row r="13" spans="2:7" ht="15.75">
      <c r="B13" s="2" t="s">
        <v>32</v>
      </c>
      <c r="E13" s="54">
        <v>1028053</v>
      </c>
      <c r="F13" s="10"/>
      <c r="G13" s="10">
        <v>1099925</v>
      </c>
    </row>
    <row r="14" spans="2:7" ht="15.75">
      <c r="B14" s="2" t="s">
        <v>39</v>
      </c>
      <c r="E14" s="54">
        <v>120950811</v>
      </c>
      <c r="F14" s="10"/>
      <c r="G14" s="10">
        <v>74407129</v>
      </c>
    </row>
    <row r="15" spans="2:7" ht="15.75">
      <c r="B15" s="2" t="s">
        <v>14</v>
      </c>
      <c r="E15" s="54">
        <v>506455</v>
      </c>
      <c r="F15" s="10"/>
      <c r="G15" s="10">
        <v>506455</v>
      </c>
    </row>
    <row r="16" spans="5:7" ht="15.75">
      <c r="E16" s="54"/>
      <c r="F16" s="10"/>
      <c r="G16" s="10"/>
    </row>
    <row r="17" spans="5:7" ht="15.75">
      <c r="E17" s="55">
        <f>SUM(E13:E16)</f>
        <v>122485319</v>
      </c>
      <c r="F17" s="10"/>
      <c r="G17" s="18">
        <f>SUM(G13:G16)</f>
        <v>76013509</v>
      </c>
    </row>
    <row r="18" spans="5:7" ht="15.75">
      <c r="E18" s="54"/>
      <c r="F18" s="10"/>
      <c r="G18" s="10"/>
    </row>
    <row r="19" spans="2:7" ht="15.75">
      <c r="B19" s="1" t="s">
        <v>71</v>
      </c>
      <c r="E19" s="54"/>
      <c r="F19" s="10"/>
      <c r="G19" s="10"/>
    </row>
    <row r="20" spans="2:7" ht="15.75">
      <c r="B20" s="2" t="s">
        <v>49</v>
      </c>
      <c r="E20" s="54">
        <v>63104398</v>
      </c>
      <c r="F20" s="10"/>
      <c r="G20" s="10">
        <v>75420274</v>
      </c>
    </row>
    <row r="21" spans="2:7" ht="15.75">
      <c r="B21" s="2" t="s">
        <v>50</v>
      </c>
      <c r="E21" s="54">
        <v>75419698</v>
      </c>
      <c r="F21" s="10"/>
      <c r="G21" s="10">
        <v>69915096</v>
      </c>
    </row>
    <row r="22" spans="2:7" ht="15.75">
      <c r="B22" s="2" t="s">
        <v>51</v>
      </c>
      <c r="E22" s="54">
        <v>6040081</v>
      </c>
      <c r="F22" s="10"/>
      <c r="G22" s="10">
        <v>7141376</v>
      </c>
    </row>
    <row r="23" spans="2:7" ht="15.75">
      <c r="B23" s="2" t="s">
        <v>52</v>
      </c>
      <c r="E23" s="54">
        <v>49879216</v>
      </c>
      <c r="F23" s="10"/>
      <c r="G23" s="10">
        <v>36168017</v>
      </c>
    </row>
    <row r="24" spans="5:7" ht="15.75">
      <c r="E24" s="54"/>
      <c r="F24" s="10"/>
      <c r="G24" s="10"/>
    </row>
    <row r="25" spans="5:7" ht="15.75">
      <c r="E25" s="55">
        <f>SUM(E20:E24)</f>
        <v>194443393</v>
      </c>
      <c r="F25" s="10"/>
      <c r="G25" s="18">
        <f>SUM(G20:G24)</f>
        <v>188644763</v>
      </c>
    </row>
    <row r="26" spans="5:7" ht="15.75">
      <c r="E26" s="54"/>
      <c r="F26" s="10"/>
      <c r="G26" s="10"/>
    </row>
    <row r="27" spans="2:7" ht="16.5" thickBot="1">
      <c r="B27" s="1" t="s">
        <v>36</v>
      </c>
      <c r="E27" s="69">
        <f>E17+E25</f>
        <v>316928712</v>
      </c>
      <c r="F27" s="10"/>
      <c r="G27" s="64">
        <f>G17+G25</f>
        <v>264658272</v>
      </c>
    </row>
    <row r="28" spans="2:7" ht="16.5" thickTop="1">
      <c r="B28" s="1"/>
      <c r="E28" s="54"/>
      <c r="F28" s="10"/>
      <c r="G28" s="10"/>
    </row>
    <row r="29" spans="2:7" ht="15.75">
      <c r="B29" s="1" t="s">
        <v>35</v>
      </c>
      <c r="E29" s="54"/>
      <c r="F29" s="10"/>
      <c r="G29" s="10"/>
    </row>
    <row r="30" spans="2:7" ht="15.75">
      <c r="B30" s="1"/>
      <c r="E30" s="54"/>
      <c r="F30" s="10"/>
      <c r="G30" s="10"/>
    </row>
    <row r="31" spans="2:7" ht="15.75">
      <c r="B31" s="1" t="s">
        <v>56</v>
      </c>
      <c r="E31" s="54"/>
      <c r="F31" s="10"/>
      <c r="G31" s="10"/>
    </row>
    <row r="32" spans="2:7" ht="15.75">
      <c r="B32" s="2" t="s">
        <v>53</v>
      </c>
      <c r="E32" s="54">
        <v>60000217</v>
      </c>
      <c r="F32" s="10"/>
      <c r="G32" s="10">
        <v>60000217</v>
      </c>
    </row>
    <row r="33" spans="2:7" ht="15.75">
      <c r="B33" s="2" t="s">
        <v>54</v>
      </c>
      <c r="E33" s="54">
        <v>-120629</v>
      </c>
      <c r="G33" s="10">
        <v>-109230</v>
      </c>
    </row>
    <row r="34" spans="2:7" ht="15.75">
      <c r="B34" s="2" t="s">
        <v>28</v>
      </c>
      <c r="E34" s="48">
        <v>85916650</v>
      </c>
      <c r="F34" s="10"/>
      <c r="G34" s="19">
        <v>84980825</v>
      </c>
    </row>
    <row r="35" spans="5:7" ht="15.75">
      <c r="E35" s="56"/>
      <c r="F35" s="10"/>
      <c r="G35" s="12"/>
    </row>
    <row r="36" spans="2:7" ht="16.5" thickBot="1">
      <c r="B36" s="1" t="s">
        <v>55</v>
      </c>
      <c r="E36" s="58">
        <f>SUM(E32:E35)</f>
        <v>145796238</v>
      </c>
      <c r="F36" s="10"/>
      <c r="G36" s="13">
        <f>SUM(G32:G35)</f>
        <v>144871812</v>
      </c>
    </row>
    <row r="37" spans="5:7" ht="15.75">
      <c r="E37" s="54"/>
      <c r="F37" s="10"/>
      <c r="G37" s="10"/>
    </row>
    <row r="38" ht="15.75">
      <c r="B38" s="1" t="s">
        <v>57</v>
      </c>
    </row>
    <row r="40" spans="2:7" ht="15.75">
      <c r="B40" s="1" t="s">
        <v>72</v>
      </c>
      <c r="E40" s="54"/>
      <c r="F40" s="10"/>
      <c r="G40" s="10"/>
    </row>
    <row r="41" spans="2:7" ht="15.75">
      <c r="B41" s="2" t="s">
        <v>59</v>
      </c>
      <c r="E41" s="54">
        <v>21526603</v>
      </c>
      <c r="F41" s="10"/>
      <c r="G41" s="10">
        <v>21526603</v>
      </c>
    </row>
    <row r="42" spans="2:7" ht="15.75">
      <c r="B42" s="2" t="s">
        <v>61</v>
      </c>
      <c r="E42" s="48">
        <v>29364310</v>
      </c>
      <c r="F42" s="10"/>
      <c r="G42" s="19">
        <v>1976698</v>
      </c>
    </row>
    <row r="43" spans="2:7" ht="15.75">
      <c r="B43" s="2" t="s">
        <v>18</v>
      </c>
      <c r="E43" s="48">
        <v>1796664</v>
      </c>
      <c r="F43" s="10"/>
      <c r="G43" s="19">
        <v>1796664</v>
      </c>
    </row>
    <row r="44" spans="5:7" ht="15.75">
      <c r="E44" s="48"/>
      <c r="F44" s="10"/>
      <c r="G44" s="19"/>
    </row>
    <row r="45" spans="2:7" ht="15.75">
      <c r="B45" s="1"/>
      <c r="E45" s="55">
        <f>SUM(E41:E44)</f>
        <v>52687577</v>
      </c>
      <c r="F45" s="10"/>
      <c r="G45" s="18">
        <f>SUM(G41:G44)</f>
        <v>25299965</v>
      </c>
    </row>
    <row r="46" spans="2:7" ht="15.75">
      <c r="B46" s="1"/>
      <c r="E46" s="54"/>
      <c r="F46" s="10"/>
      <c r="G46" s="10"/>
    </row>
    <row r="47" spans="2:7" ht="15.75">
      <c r="B47" s="1" t="s">
        <v>73</v>
      </c>
      <c r="E47" s="54"/>
      <c r="F47" s="10"/>
      <c r="G47" s="10"/>
    </row>
    <row r="48" spans="2:7" ht="15.75">
      <c r="B48" s="2" t="s">
        <v>60</v>
      </c>
      <c r="E48" s="54">
        <v>118432681</v>
      </c>
      <c r="F48" s="10"/>
      <c r="G48" s="10">
        <v>94282735</v>
      </c>
    </row>
    <row r="49" spans="2:7" ht="15.75">
      <c r="B49" s="2" t="s">
        <v>61</v>
      </c>
      <c r="E49" s="54">
        <v>12216</v>
      </c>
      <c r="F49" s="10"/>
      <c r="G49" s="10">
        <v>73760</v>
      </c>
    </row>
    <row r="50" spans="2:7" ht="15.75">
      <c r="B50" s="2" t="s">
        <v>104</v>
      </c>
      <c r="E50" s="54">
        <v>0</v>
      </c>
      <c r="F50" s="10"/>
      <c r="G50" s="10">
        <v>130000</v>
      </c>
    </row>
    <row r="51" spans="5:7" ht="15.75">
      <c r="E51" s="54"/>
      <c r="F51" s="10"/>
      <c r="G51" s="10"/>
    </row>
    <row r="52" spans="5:7" ht="15.75">
      <c r="E52" s="55">
        <f>SUM(E48:E51)</f>
        <v>118444897</v>
      </c>
      <c r="F52" s="10"/>
      <c r="G52" s="18">
        <f>SUM(G48:G51)</f>
        <v>94486495</v>
      </c>
    </row>
    <row r="53" spans="5:7" ht="15.75">
      <c r="E53" s="56"/>
      <c r="F53" s="10"/>
      <c r="G53" s="12"/>
    </row>
    <row r="54" spans="2:7" ht="16.5" thickBot="1">
      <c r="B54" s="1" t="s">
        <v>58</v>
      </c>
      <c r="E54" s="59">
        <f>E45+E52</f>
        <v>171132474</v>
      </c>
      <c r="F54" s="10"/>
      <c r="G54" s="14">
        <f>G45+G52</f>
        <v>119786460</v>
      </c>
    </row>
    <row r="55" spans="2:7" ht="15.75">
      <c r="B55" s="1"/>
      <c r="E55" s="56"/>
      <c r="F55" s="10"/>
      <c r="G55" s="12"/>
    </row>
    <row r="56" spans="2:7" ht="16.5" thickBot="1">
      <c r="B56" s="1" t="s">
        <v>37</v>
      </c>
      <c r="E56" s="57">
        <f>E36+E54</f>
        <v>316928712</v>
      </c>
      <c r="F56" s="10"/>
      <c r="G56" s="49">
        <f>G36+G54</f>
        <v>264658272</v>
      </c>
    </row>
    <row r="57" spans="5:7" ht="16.5" thickTop="1">
      <c r="E57" s="56"/>
      <c r="F57" s="10"/>
      <c r="G57" s="12"/>
    </row>
    <row r="58" spans="2:4" ht="15.75">
      <c r="B58" s="1" t="s">
        <v>86</v>
      </c>
      <c r="C58" s="1"/>
      <c r="D58" s="1"/>
    </row>
    <row r="59" spans="2:7" ht="16.5" thickBot="1">
      <c r="B59" s="1" t="s">
        <v>89</v>
      </c>
      <c r="E59" s="20">
        <f>E36/119844834</f>
        <v>1.2165416992442077</v>
      </c>
      <c r="F59" s="1"/>
      <c r="G59" s="20">
        <f>G36/119859834</f>
        <v>1.20867689504726</v>
      </c>
    </row>
    <row r="62" spans="2:8" ht="35.25" customHeight="1">
      <c r="B62" s="72" t="s">
        <v>105</v>
      </c>
      <c r="C62" s="72"/>
      <c r="D62" s="72"/>
      <c r="E62" s="72"/>
      <c r="F62" s="72"/>
      <c r="G62" s="72"/>
      <c r="H62" s="4"/>
    </row>
  </sheetData>
  <sheetProtection/>
  <mergeCells count="1">
    <mergeCell ref="B62:G62"/>
  </mergeCells>
  <printOptions/>
  <pageMargins left="0.5" right="0.5" top="0.5" bottom="0.5" header="0.29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="75" zoomScaleNormal="75" zoomScalePageLayoutView="0" workbookViewId="0" topLeftCell="A10">
      <selection activeCell="L36" sqref="L36"/>
    </sheetView>
  </sheetViews>
  <sheetFormatPr defaultColWidth="9.00390625" defaultRowHeight="15.75"/>
  <cols>
    <col min="1" max="1" width="2.625" style="2" customWidth="1"/>
    <col min="2" max="2" width="35.625" style="2" customWidth="1"/>
    <col min="3" max="3" width="1.625" style="2" customWidth="1"/>
    <col min="4" max="4" width="12.625" style="2" customWidth="1"/>
    <col min="5" max="5" width="1.625" style="2" customWidth="1"/>
    <col min="6" max="6" width="12.625" style="2" customWidth="1"/>
    <col min="7" max="7" width="1.625" style="2" customWidth="1"/>
    <col min="8" max="8" width="12.625" style="2" customWidth="1"/>
    <col min="9" max="9" width="1.625" style="2" customWidth="1"/>
    <col min="10" max="10" width="12.625" style="2" customWidth="1"/>
    <col min="11" max="11" width="1.625" style="2" customWidth="1"/>
    <col min="12" max="12" width="12.625" style="2" customWidth="1"/>
    <col min="13" max="13" width="1.625" style="2" customWidth="1"/>
    <col min="14" max="14" width="12.625" style="2" customWidth="1"/>
    <col min="15" max="15" width="1.625" style="2" customWidth="1"/>
    <col min="16" max="16384" width="9.00390625" style="2" customWidth="1"/>
  </cols>
  <sheetData>
    <row r="1" spans="1:14" s="65" customFormat="1" ht="19.5">
      <c r="A1" s="31" t="s">
        <v>11</v>
      </c>
      <c r="N1" s="31"/>
    </row>
    <row r="3" ht="15.75">
      <c r="A3" s="1" t="s">
        <v>90</v>
      </c>
    </row>
    <row r="4" ht="15.75">
      <c r="A4" s="1" t="s">
        <v>122</v>
      </c>
    </row>
    <row r="5" ht="15.75">
      <c r="A5" s="2" t="s">
        <v>10</v>
      </c>
    </row>
    <row r="7" spans="7:13" ht="15.75">
      <c r="G7" s="17" t="s">
        <v>91</v>
      </c>
      <c r="K7" s="17" t="s">
        <v>110</v>
      </c>
      <c r="L7" s="17"/>
      <c r="M7" s="6"/>
    </row>
    <row r="8" ht="15.75">
      <c r="H8" s="6" t="s">
        <v>29</v>
      </c>
    </row>
    <row r="9" spans="4:14" ht="15.75">
      <c r="D9" s="6" t="s">
        <v>4</v>
      </c>
      <c r="E9" s="6"/>
      <c r="F9" s="6" t="s">
        <v>4</v>
      </c>
      <c r="G9" s="6"/>
      <c r="H9" s="6" t="s">
        <v>65</v>
      </c>
      <c r="I9" s="6"/>
      <c r="J9" s="6" t="s">
        <v>63</v>
      </c>
      <c r="K9" s="6"/>
      <c r="L9" s="6" t="s">
        <v>108</v>
      </c>
      <c r="M9" s="6"/>
      <c r="N9" s="6"/>
    </row>
    <row r="10" spans="4:14" ht="15.75">
      <c r="D10" s="6" t="s">
        <v>99</v>
      </c>
      <c r="E10" s="6"/>
      <c r="F10" s="6" t="s">
        <v>67</v>
      </c>
      <c r="G10" s="6"/>
      <c r="H10" s="6" t="s">
        <v>66</v>
      </c>
      <c r="I10" s="6"/>
      <c r="J10" s="6" t="s">
        <v>64</v>
      </c>
      <c r="K10" s="6"/>
      <c r="L10" s="6" t="s">
        <v>109</v>
      </c>
      <c r="M10" s="6"/>
      <c r="N10" s="6" t="s">
        <v>38</v>
      </c>
    </row>
    <row r="11" spans="4:14" ht="15.75">
      <c r="D11" s="6" t="s">
        <v>13</v>
      </c>
      <c r="E11" s="6"/>
      <c r="F11" s="6" t="s">
        <v>13</v>
      </c>
      <c r="G11" s="6"/>
      <c r="H11" s="6" t="s">
        <v>13</v>
      </c>
      <c r="I11" s="6"/>
      <c r="J11" s="6" t="s">
        <v>13</v>
      </c>
      <c r="K11" s="6"/>
      <c r="L11" s="6" t="s">
        <v>13</v>
      </c>
      <c r="M11" s="6"/>
      <c r="N11" s="6" t="s">
        <v>13</v>
      </c>
    </row>
    <row r="12" spans="4:14" ht="15.7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ht="15.75">
      <c r="B13" s="2" t="s">
        <v>96</v>
      </c>
      <c r="D13" s="19">
        <v>60000217</v>
      </c>
      <c r="E13" s="19"/>
      <c r="F13" s="19">
        <v>19830264</v>
      </c>
      <c r="G13" s="19"/>
      <c r="H13" s="19">
        <v>-34450921</v>
      </c>
      <c r="I13" s="19"/>
      <c r="J13" s="19">
        <v>-23422</v>
      </c>
      <c r="K13" s="19"/>
      <c r="L13" s="19">
        <v>94290703</v>
      </c>
      <c r="M13" s="19"/>
      <c r="N13" s="19">
        <f>SUM(D13:M13)</f>
        <v>139646841</v>
      </c>
    </row>
    <row r="14" spans="4:14" ht="15.7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2:14" ht="15.75">
      <c r="B15" s="2" t="s">
        <v>97</v>
      </c>
      <c r="D15" s="19">
        <v>0</v>
      </c>
      <c r="E15" s="19"/>
      <c r="F15" s="19">
        <v>0</v>
      </c>
      <c r="G15" s="19"/>
      <c r="H15" s="19">
        <v>0</v>
      </c>
      <c r="I15" s="19"/>
      <c r="J15" s="19">
        <v>0</v>
      </c>
      <c r="K15" s="19"/>
      <c r="L15" s="19">
        <v>559574</v>
      </c>
      <c r="M15" s="19"/>
      <c r="N15" s="19">
        <f>SUM(D15:M15)</f>
        <v>559574</v>
      </c>
    </row>
    <row r="16" spans="4:14" ht="15.75">
      <c r="D16" s="66"/>
      <c r="E16" s="19"/>
      <c r="F16" s="66"/>
      <c r="G16" s="19"/>
      <c r="H16" s="66"/>
      <c r="I16" s="19"/>
      <c r="J16" s="66"/>
      <c r="K16" s="19"/>
      <c r="L16" s="66"/>
      <c r="M16" s="19"/>
      <c r="N16" s="66"/>
    </row>
    <row r="17" spans="2:14" ht="15.75">
      <c r="B17" s="2" t="s">
        <v>107</v>
      </c>
      <c r="D17" s="19">
        <f>SUM(D12:D16)</f>
        <v>60000217</v>
      </c>
      <c r="E17" s="19"/>
      <c r="F17" s="19">
        <f>SUM(F12:F16)</f>
        <v>19830264</v>
      </c>
      <c r="G17" s="19"/>
      <c r="H17" s="19">
        <f>SUM(H12:H16)</f>
        <v>-34450921</v>
      </c>
      <c r="I17" s="19"/>
      <c r="J17" s="19">
        <f>SUM(J12:J16)</f>
        <v>-23422</v>
      </c>
      <c r="K17" s="19"/>
      <c r="L17" s="19">
        <f>SUM(L12:L16)</f>
        <v>94850277</v>
      </c>
      <c r="M17" s="19"/>
      <c r="N17" s="19">
        <f>SUM(N12:N16)</f>
        <v>140206415</v>
      </c>
    </row>
    <row r="18" spans="4:14" ht="15.7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2:14" ht="15.75">
      <c r="B19" s="2" t="s">
        <v>48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ht="15.75">
      <c r="B20" s="2" t="s">
        <v>70</v>
      </c>
      <c r="D20" s="19">
        <v>0</v>
      </c>
      <c r="E20" s="19"/>
      <c r="F20" s="19">
        <v>0</v>
      </c>
      <c r="G20" s="19"/>
      <c r="H20" s="19">
        <v>0</v>
      </c>
      <c r="I20" s="19"/>
      <c r="J20" s="19">
        <v>0</v>
      </c>
      <c r="K20" s="19"/>
      <c r="L20" s="19">
        <v>6100078</v>
      </c>
      <c r="M20" s="19"/>
      <c r="N20" s="19">
        <f>SUM(D20:M20)</f>
        <v>6100078</v>
      </c>
    </row>
    <row r="21" spans="4:14" ht="15.7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ht="15.75">
      <c r="B22" s="2" t="s">
        <v>68</v>
      </c>
      <c r="D22" s="19">
        <v>0</v>
      </c>
      <c r="E22" s="19"/>
      <c r="F22" s="19">
        <v>0</v>
      </c>
      <c r="G22" s="19"/>
      <c r="H22" s="19">
        <v>0</v>
      </c>
      <c r="I22" s="19"/>
      <c r="J22" s="19">
        <v>-85808</v>
      </c>
      <c r="K22" s="19"/>
      <c r="L22" s="19">
        <v>0</v>
      </c>
      <c r="M22" s="19"/>
      <c r="N22" s="19">
        <f>SUM(D22:M22)</f>
        <v>-85808</v>
      </c>
    </row>
    <row r="23" spans="4:14" ht="15.7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ht="15.75">
      <c r="B24" s="2" t="s">
        <v>40</v>
      </c>
      <c r="D24" s="19">
        <v>0</v>
      </c>
      <c r="E24" s="19"/>
      <c r="F24" s="19">
        <v>0</v>
      </c>
      <c r="G24" s="19"/>
      <c r="H24" s="19">
        <v>0</v>
      </c>
      <c r="I24" s="19"/>
      <c r="J24" s="19">
        <v>0</v>
      </c>
      <c r="K24" s="19"/>
      <c r="L24" s="19">
        <v>-1348873</v>
      </c>
      <c r="M24" s="19"/>
      <c r="N24" s="19">
        <f>SUM(D24:M24)</f>
        <v>-1348873</v>
      </c>
    </row>
    <row r="25" spans="4:14" ht="15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16.5" thickBot="1">
      <c r="B26" s="2" t="s">
        <v>106</v>
      </c>
      <c r="D26" s="50">
        <f>SUM(D17:D25)</f>
        <v>60000217</v>
      </c>
      <c r="E26" s="6"/>
      <c r="F26" s="50">
        <f>SUM(F17:F25)</f>
        <v>19830264</v>
      </c>
      <c r="G26" s="6"/>
      <c r="H26" s="50">
        <f>SUM(H17:H25)</f>
        <v>-34450921</v>
      </c>
      <c r="I26" s="6"/>
      <c r="J26" s="50">
        <f>SUM(J17:J25)</f>
        <v>-109230</v>
      </c>
      <c r="K26" s="6"/>
      <c r="L26" s="50">
        <f>SUM(L17:L25)</f>
        <v>99601482</v>
      </c>
      <c r="M26" s="27"/>
      <c r="N26" s="50">
        <f>SUM(N17:N25)</f>
        <v>144871812</v>
      </c>
    </row>
    <row r="27" spans="4:14" ht="16.5" thickTop="1">
      <c r="D27" s="27"/>
      <c r="E27" s="6"/>
      <c r="F27" s="27"/>
      <c r="G27" s="6"/>
      <c r="H27" s="27"/>
      <c r="I27" s="6"/>
      <c r="J27" s="27"/>
      <c r="K27" s="6"/>
      <c r="L27" s="27"/>
      <c r="M27" s="27"/>
      <c r="N27" s="27"/>
    </row>
    <row r="28" spans="2:14" ht="15.75">
      <c r="B28" s="2" t="s">
        <v>111</v>
      </c>
      <c r="D28" s="27">
        <f>D26</f>
        <v>60000217</v>
      </c>
      <c r="E28" s="6"/>
      <c r="F28" s="27">
        <f>F26</f>
        <v>19830264</v>
      </c>
      <c r="G28" s="6"/>
      <c r="H28" s="27">
        <f>H26</f>
        <v>-34450921</v>
      </c>
      <c r="I28" s="6"/>
      <c r="J28" s="27">
        <f>J26</f>
        <v>-109230</v>
      </c>
      <c r="K28" s="6"/>
      <c r="L28" s="27">
        <f>L26</f>
        <v>99601482</v>
      </c>
      <c r="M28" s="27"/>
      <c r="N28" s="19">
        <f>SUM(D28:M28)</f>
        <v>144871812</v>
      </c>
    </row>
    <row r="29" spans="4:14" ht="15.75">
      <c r="D29" s="27"/>
      <c r="E29" s="6"/>
      <c r="F29" s="27"/>
      <c r="G29" s="6"/>
      <c r="H29" s="27"/>
      <c r="I29" s="6"/>
      <c r="J29" s="27"/>
      <c r="K29" s="6"/>
      <c r="L29" s="27"/>
      <c r="M29" s="27"/>
      <c r="N29" s="19"/>
    </row>
    <row r="30" spans="2:14" s="3" customFormat="1" ht="15.75">
      <c r="B30" s="2" t="s">
        <v>48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9"/>
    </row>
    <row r="31" spans="2:14" ht="15.75">
      <c r="B31" s="2" t="s">
        <v>69</v>
      </c>
      <c r="C31" s="19"/>
      <c r="D31" s="19">
        <v>0</v>
      </c>
      <c r="E31" s="19"/>
      <c r="F31" s="19">
        <v>0</v>
      </c>
      <c r="G31" s="19"/>
      <c r="H31" s="19">
        <v>0</v>
      </c>
      <c r="I31" s="19"/>
      <c r="J31" s="19">
        <v>0</v>
      </c>
      <c r="K31" s="19"/>
      <c r="L31" s="48">
        <f>SCI!I37</f>
        <v>2284192</v>
      </c>
      <c r="M31" s="48"/>
      <c r="N31" s="19">
        <f>SUM(D31:M31)</f>
        <v>2284192</v>
      </c>
    </row>
    <row r="32" spans="3:14" ht="15.75">
      <c r="C32" s="19"/>
      <c r="D32" s="19"/>
      <c r="E32" s="19"/>
      <c r="F32" s="19"/>
      <c r="G32" s="19"/>
      <c r="H32" s="19"/>
      <c r="I32" s="19"/>
      <c r="J32" s="19"/>
      <c r="K32" s="19"/>
      <c r="L32" s="48"/>
      <c r="M32" s="48"/>
      <c r="N32" s="19"/>
    </row>
    <row r="33" spans="2:14" ht="15.75">
      <c r="B33" s="2" t="s">
        <v>68</v>
      </c>
      <c r="C33" s="19"/>
      <c r="D33" s="19">
        <v>0</v>
      </c>
      <c r="E33" s="19"/>
      <c r="F33" s="19">
        <v>0</v>
      </c>
      <c r="G33" s="19"/>
      <c r="H33" s="19">
        <v>0</v>
      </c>
      <c r="I33" s="19"/>
      <c r="J33" s="19">
        <v>-11399</v>
      </c>
      <c r="K33" s="19"/>
      <c r="L33" s="48">
        <v>0</v>
      </c>
      <c r="M33" s="48"/>
      <c r="N33" s="19">
        <f>SUM(D33:M33)</f>
        <v>-11399</v>
      </c>
    </row>
    <row r="34" spans="3:14" ht="15.75">
      <c r="C34" s="19"/>
      <c r="D34" s="19"/>
      <c r="E34" s="19"/>
      <c r="F34" s="19"/>
      <c r="G34" s="19"/>
      <c r="H34" s="19"/>
      <c r="I34" s="19"/>
      <c r="J34" s="19"/>
      <c r="K34" s="19"/>
      <c r="L34" s="48"/>
      <c r="M34" s="48"/>
      <c r="N34" s="19"/>
    </row>
    <row r="35" spans="2:14" ht="15.75">
      <c r="B35" s="2" t="s">
        <v>40</v>
      </c>
      <c r="C35" s="19"/>
      <c r="D35" s="19">
        <v>0</v>
      </c>
      <c r="E35" s="19"/>
      <c r="F35" s="19">
        <v>0</v>
      </c>
      <c r="G35" s="19"/>
      <c r="H35" s="19">
        <v>0</v>
      </c>
      <c r="I35" s="19"/>
      <c r="J35" s="19">
        <v>0</v>
      </c>
      <c r="K35" s="19"/>
      <c r="L35" s="48">
        <v>-1348367</v>
      </c>
      <c r="M35" s="48"/>
      <c r="N35" s="19">
        <f>SUM(D35:M35)</f>
        <v>-1348367</v>
      </c>
    </row>
    <row r="36" spans="3:14" ht="15.7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2:14" ht="16.5" thickBot="1">
      <c r="B37" s="2" t="s">
        <v>123</v>
      </c>
      <c r="C37" s="19"/>
      <c r="D37" s="50">
        <f>SUM(D28:D36)</f>
        <v>60000217</v>
      </c>
      <c r="E37" s="27"/>
      <c r="F37" s="50">
        <f>SUM(F28:F36)</f>
        <v>19830264</v>
      </c>
      <c r="G37" s="27"/>
      <c r="H37" s="50">
        <f>SUM(H28:H36)</f>
        <v>-34450921</v>
      </c>
      <c r="I37" s="27"/>
      <c r="J37" s="50">
        <f>SUM(J28:J36)</f>
        <v>-120629</v>
      </c>
      <c r="K37" s="27"/>
      <c r="L37" s="50">
        <f>SUM(L28:L36)</f>
        <v>100537307</v>
      </c>
      <c r="M37" s="27"/>
      <c r="N37" s="70">
        <f>SUM(N28:N36)</f>
        <v>145796238</v>
      </c>
    </row>
    <row r="38" spans="4:14" ht="16.5" thickTop="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4:14" ht="15.7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4:14" ht="15.7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4:14" ht="15.7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4:14" ht="15.7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4:14" ht="15.7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4:14" ht="15.75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4:14" ht="15.75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4:14" ht="15.75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4:14" ht="15.7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4:14" ht="15.7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4:14" ht="15.7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4:14" ht="15.7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4:14" ht="15.7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4:14" ht="15.7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4:14" ht="15.75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4:14" ht="15.75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4:14" ht="15.7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4:14" ht="15.75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4:14" ht="15.75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4:14" ht="15.7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4:14" ht="15.7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4:14" ht="15.7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4:14" ht="15.75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4:14" ht="15.75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4:14" ht="15.75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4:14" ht="15.7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4:14" ht="15.75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4:14" ht="15.75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4:14" ht="15.7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4:14" ht="15.7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2:15" ht="34.5" customHeight="1">
      <c r="B69" s="72" t="s">
        <v>112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4"/>
    </row>
  </sheetData>
  <sheetProtection/>
  <mergeCells count="1">
    <mergeCell ref="B69:N69"/>
  </mergeCells>
  <printOptions/>
  <pageMargins left="0.5" right="0.5" top="0.5" bottom="0.5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="75" zoomScaleNormal="75" zoomScalePageLayoutView="0" workbookViewId="0" topLeftCell="A49">
      <selection activeCell="C57" sqref="C57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52.75390625" style="2" customWidth="1"/>
    <col min="4" max="4" width="10.625" style="2" customWidth="1"/>
    <col min="5" max="5" width="15.625" style="33" customWidth="1"/>
    <col min="6" max="6" width="2.625" style="2" customWidth="1"/>
    <col min="7" max="7" width="15.625" style="2" customWidth="1"/>
    <col min="8" max="8" width="2.625" style="2" customWidth="1"/>
    <col min="9" max="16384" width="9.00390625" style="2" customWidth="1"/>
  </cols>
  <sheetData>
    <row r="1" spans="1:5" ht="19.5">
      <c r="A1" s="31" t="s">
        <v>11</v>
      </c>
      <c r="E1" s="1"/>
    </row>
    <row r="2" ht="15.75">
      <c r="A2" s="1"/>
    </row>
    <row r="3" ht="15.75">
      <c r="A3" s="1" t="s">
        <v>92</v>
      </c>
    </row>
    <row r="4" ht="15.75">
      <c r="A4" s="1" t="s">
        <v>122</v>
      </c>
    </row>
    <row r="5" ht="15.75">
      <c r="A5" s="2" t="s">
        <v>10</v>
      </c>
    </row>
    <row r="7" ht="15.75">
      <c r="G7" s="8" t="s">
        <v>24</v>
      </c>
    </row>
    <row r="8" spans="5:7" ht="15.75">
      <c r="E8" s="5" t="s">
        <v>45</v>
      </c>
      <c r="G8" s="8" t="s">
        <v>21</v>
      </c>
    </row>
    <row r="9" spans="5:7" ht="15.75">
      <c r="E9" s="5" t="s">
        <v>33</v>
      </c>
      <c r="G9" s="6" t="s">
        <v>46</v>
      </c>
    </row>
    <row r="10" spans="2:7" s="34" customFormat="1" ht="15.75">
      <c r="B10" s="28"/>
      <c r="C10" s="28"/>
      <c r="D10" s="28"/>
      <c r="E10" s="67">
        <v>41060</v>
      </c>
      <c r="F10" s="22"/>
      <c r="G10" s="67">
        <v>40694</v>
      </c>
    </row>
    <row r="11" spans="2:7" s="34" customFormat="1" ht="15.75">
      <c r="B11" s="28"/>
      <c r="C11" s="28"/>
      <c r="D11" s="51" t="s">
        <v>34</v>
      </c>
      <c r="E11" s="35" t="s">
        <v>13</v>
      </c>
      <c r="F11" s="36"/>
      <c r="G11" s="35" t="s">
        <v>13</v>
      </c>
    </row>
    <row r="12" spans="2:7" s="34" customFormat="1" ht="15.75">
      <c r="B12" s="32" t="s">
        <v>74</v>
      </c>
      <c r="C12" s="28"/>
      <c r="D12" s="28"/>
      <c r="E12" s="37"/>
      <c r="F12" s="36"/>
      <c r="G12" s="37"/>
    </row>
    <row r="13" spans="2:7" s="34" customFormat="1" ht="7.5" customHeight="1">
      <c r="B13" s="28"/>
      <c r="C13" s="28"/>
      <c r="D13" s="28"/>
      <c r="E13" s="37"/>
      <c r="F13" s="36"/>
      <c r="G13" s="37"/>
    </row>
    <row r="14" spans="2:7" s="34" customFormat="1" ht="15.75">
      <c r="B14" s="28" t="s">
        <v>43</v>
      </c>
      <c r="C14" s="28"/>
      <c r="D14" s="28"/>
      <c r="E14" s="29">
        <f>SCI!I26</f>
        <v>3211229</v>
      </c>
      <c r="F14" s="38"/>
      <c r="G14" s="29">
        <v>7307637</v>
      </c>
    </row>
    <row r="15" spans="2:7" s="34" customFormat="1" ht="7.5" customHeight="1">
      <c r="B15" s="28"/>
      <c r="C15" s="28"/>
      <c r="D15" s="28"/>
      <c r="E15" s="29"/>
      <c r="F15" s="38"/>
      <c r="G15" s="29"/>
    </row>
    <row r="16" spans="2:7" s="34" customFormat="1" ht="15.75">
      <c r="B16" s="28" t="s">
        <v>5</v>
      </c>
      <c r="C16" s="28"/>
      <c r="D16" s="28"/>
      <c r="E16" s="29"/>
      <c r="F16" s="38"/>
      <c r="G16" s="29"/>
    </row>
    <row r="17" spans="2:7" s="34" customFormat="1" ht="7.5" customHeight="1">
      <c r="B17" s="28"/>
      <c r="C17" s="28"/>
      <c r="D17" s="28"/>
      <c r="E17" s="29"/>
      <c r="F17" s="38"/>
      <c r="G17" s="29"/>
    </row>
    <row r="18" spans="2:7" s="34" customFormat="1" ht="15.75">
      <c r="B18" s="28"/>
      <c r="C18" s="28" t="s">
        <v>6</v>
      </c>
      <c r="D18" s="28"/>
      <c r="E18" s="29">
        <v>178868</v>
      </c>
      <c r="F18" s="38"/>
      <c r="G18" s="29">
        <v>133336</v>
      </c>
    </row>
    <row r="19" spans="2:7" s="34" customFormat="1" ht="15.75">
      <c r="B19" s="28"/>
      <c r="C19" s="28" t="s">
        <v>75</v>
      </c>
      <c r="D19" s="28"/>
      <c r="E19" s="29">
        <v>0</v>
      </c>
      <c r="F19" s="38"/>
      <c r="G19" s="29">
        <v>-240000</v>
      </c>
    </row>
    <row r="20" spans="2:7" s="34" customFormat="1" ht="15.75">
      <c r="B20" s="28"/>
      <c r="C20" s="28" t="s">
        <v>76</v>
      </c>
      <c r="D20" s="28"/>
      <c r="E20" s="29">
        <v>4196</v>
      </c>
      <c r="F20" s="38"/>
      <c r="G20" s="29">
        <v>992</v>
      </c>
    </row>
    <row r="21" spans="2:7" s="34" customFormat="1" ht="15.75">
      <c r="B21" s="28"/>
      <c r="C21" s="28" t="s">
        <v>7</v>
      </c>
      <c r="D21" s="28"/>
      <c r="E21" s="29">
        <v>-401404</v>
      </c>
      <c r="F21" s="38"/>
      <c r="G21" s="29">
        <v>-439826</v>
      </c>
    </row>
    <row r="22" spans="2:7" s="34" customFormat="1" ht="15.75">
      <c r="B22" s="28"/>
      <c r="C22" s="28" t="s">
        <v>128</v>
      </c>
      <c r="D22" s="28"/>
      <c r="E22" s="29">
        <v>-655</v>
      </c>
      <c r="F22" s="38"/>
      <c r="G22" s="29">
        <v>14216</v>
      </c>
    </row>
    <row r="23" spans="3:7" s="34" customFormat="1" ht="15.75">
      <c r="C23" s="28" t="s">
        <v>118</v>
      </c>
      <c r="D23" s="28"/>
      <c r="E23" s="30">
        <v>0</v>
      </c>
      <c r="F23" s="38"/>
      <c r="G23" s="30">
        <v>-40000</v>
      </c>
    </row>
    <row r="24" spans="3:7" s="34" customFormat="1" ht="15.75">
      <c r="C24" s="28" t="s">
        <v>125</v>
      </c>
      <c r="D24" s="28"/>
      <c r="E24" s="30">
        <v>0</v>
      </c>
      <c r="F24" s="38"/>
      <c r="G24" s="30">
        <v>-2359555</v>
      </c>
    </row>
    <row r="25" spans="2:7" s="34" customFormat="1" ht="10.5" customHeight="1">
      <c r="B25" s="28"/>
      <c r="C25" s="28"/>
      <c r="D25" s="28"/>
      <c r="E25" s="39"/>
      <c r="F25" s="38"/>
      <c r="G25" s="39"/>
    </row>
    <row r="26" spans="2:7" s="34" customFormat="1" ht="7.5" customHeight="1">
      <c r="B26" s="28"/>
      <c r="C26" s="28"/>
      <c r="D26" s="28"/>
      <c r="E26" s="27"/>
      <c r="F26" s="28"/>
      <c r="G26" s="27"/>
    </row>
    <row r="27" spans="2:7" s="34" customFormat="1" ht="15.75">
      <c r="B27" s="28" t="s">
        <v>121</v>
      </c>
      <c r="C27" s="28"/>
      <c r="D27" s="28"/>
      <c r="E27" s="40">
        <f>+E14+SUM(E18:E23)</f>
        <v>2992234</v>
      </c>
      <c r="F27" s="41"/>
      <c r="G27" s="40">
        <f>+G14+SUM(G18:G25)</f>
        <v>4376800</v>
      </c>
    </row>
    <row r="28" spans="2:7" s="34" customFormat="1" ht="7.5" customHeight="1">
      <c r="B28" s="28"/>
      <c r="C28" s="28"/>
      <c r="D28" s="28"/>
      <c r="E28" s="40"/>
      <c r="F28" s="42"/>
      <c r="G28" s="40"/>
    </row>
    <row r="29" spans="2:7" s="34" customFormat="1" ht="15.75" customHeight="1">
      <c r="B29" s="28"/>
      <c r="C29" s="28"/>
      <c r="D29" s="28"/>
      <c r="E29" s="40"/>
      <c r="F29" s="42"/>
      <c r="G29" s="40"/>
    </row>
    <row r="30" spans="2:7" s="34" customFormat="1" ht="15.75">
      <c r="B30" s="28"/>
      <c r="C30" s="28" t="s">
        <v>39</v>
      </c>
      <c r="D30" s="28"/>
      <c r="E30" s="61">
        <v>-46546068</v>
      </c>
      <c r="F30" s="38"/>
      <c r="G30" s="61">
        <v>0</v>
      </c>
    </row>
    <row r="31" spans="2:7" s="34" customFormat="1" ht="15.75">
      <c r="B31" s="28"/>
      <c r="C31" s="28" t="s">
        <v>49</v>
      </c>
      <c r="D31" s="28"/>
      <c r="E31" s="61">
        <v>12315876</v>
      </c>
      <c r="F31" s="38"/>
      <c r="G31" s="61">
        <v>-7386692</v>
      </c>
    </row>
    <row r="32" spans="2:7" s="34" customFormat="1" ht="15.75">
      <c r="B32" s="28"/>
      <c r="C32" s="28" t="s">
        <v>113</v>
      </c>
      <c r="D32" s="28"/>
      <c r="E32" s="61">
        <v>-5588336</v>
      </c>
      <c r="F32" s="38"/>
      <c r="G32" s="61">
        <v>-513887</v>
      </c>
    </row>
    <row r="33" spans="2:7" s="34" customFormat="1" ht="15.75">
      <c r="B33" s="28"/>
      <c r="C33" s="28" t="s">
        <v>50</v>
      </c>
      <c r="D33" s="28"/>
      <c r="E33" s="61">
        <v>83734</v>
      </c>
      <c r="F33" s="38"/>
      <c r="G33" s="29">
        <v>49476658</v>
      </c>
    </row>
    <row r="34" spans="3:7" s="34" customFormat="1" ht="15.75">
      <c r="C34" s="28" t="s">
        <v>114</v>
      </c>
      <c r="D34" s="28"/>
      <c r="E34" s="68">
        <v>-150857</v>
      </c>
      <c r="F34" s="38"/>
      <c r="G34" s="30">
        <v>-129911</v>
      </c>
    </row>
    <row r="35" spans="2:7" s="34" customFormat="1" ht="15.75">
      <c r="B35" s="28"/>
      <c r="C35" s="28" t="s">
        <v>115</v>
      </c>
      <c r="D35" s="28"/>
      <c r="E35" s="61">
        <v>6306106</v>
      </c>
      <c r="F35" s="38"/>
      <c r="G35" s="29">
        <v>201990</v>
      </c>
    </row>
    <row r="36" spans="2:7" s="34" customFormat="1" ht="15.75">
      <c r="B36" s="28"/>
      <c r="C36" s="28" t="s">
        <v>60</v>
      </c>
      <c r="D36" s="28"/>
      <c r="E36" s="61">
        <v>17843840</v>
      </c>
      <c r="F36" s="38"/>
      <c r="G36" s="29">
        <v>-23742807</v>
      </c>
    </row>
    <row r="37" spans="2:7" s="34" customFormat="1" ht="7.5" customHeight="1">
      <c r="B37" s="28"/>
      <c r="C37" s="28"/>
      <c r="D37" s="28"/>
      <c r="E37" s="39"/>
      <c r="F37" s="38"/>
      <c r="G37" s="39"/>
    </row>
    <row r="38" spans="2:7" s="34" customFormat="1" ht="7.5" customHeight="1">
      <c r="B38" s="28"/>
      <c r="C38" s="28"/>
      <c r="D38" s="28"/>
      <c r="E38" s="43"/>
      <c r="F38" s="38"/>
      <c r="G38" s="43"/>
    </row>
    <row r="39" spans="2:7" s="34" customFormat="1" ht="15.75">
      <c r="B39" s="28" t="s">
        <v>129</v>
      </c>
      <c r="C39" s="28"/>
      <c r="D39" s="28"/>
      <c r="E39" s="29">
        <f>+SUM(E29:E36)+E27</f>
        <v>-12743471</v>
      </c>
      <c r="F39" s="38"/>
      <c r="G39" s="29">
        <f>+SUM(G29:G36)+G27</f>
        <v>22282151</v>
      </c>
    </row>
    <row r="40" spans="2:7" s="34" customFormat="1" ht="7.5" customHeight="1">
      <c r="B40" s="28"/>
      <c r="C40" s="28"/>
      <c r="D40" s="28"/>
      <c r="E40" s="29"/>
      <c r="F40" s="38"/>
      <c r="G40" s="29"/>
    </row>
    <row r="41" spans="3:7" s="34" customFormat="1" ht="15.75">
      <c r="C41" s="28" t="s">
        <v>8</v>
      </c>
      <c r="D41" s="28"/>
      <c r="E41" s="29">
        <v>0</v>
      </c>
      <c r="F41" s="38"/>
      <c r="G41" s="29">
        <v>1100</v>
      </c>
    </row>
    <row r="42" spans="3:7" s="34" customFormat="1" ht="15.75">
      <c r="C42" s="28" t="s">
        <v>77</v>
      </c>
      <c r="D42" s="28"/>
      <c r="E42" s="29">
        <v>-1414028</v>
      </c>
      <c r="F42" s="38"/>
      <c r="G42" s="29">
        <v>-3103561</v>
      </c>
    </row>
    <row r="43" spans="3:7" s="34" customFormat="1" ht="15.75">
      <c r="C43" s="28" t="s">
        <v>117</v>
      </c>
      <c r="D43" s="28"/>
      <c r="E43" s="29">
        <v>1458286</v>
      </c>
      <c r="F43" s="38"/>
      <c r="G43" s="29">
        <v>0</v>
      </c>
    </row>
    <row r="44" spans="2:7" s="34" customFormat="1" ht="7.5" customHeight="1">
      <c r="B44" s="28"/>
      <c r="C44" s="28"/>
      <c r="D44" s="28"/>
      <c r="E44" s="39"/>
      <c r="F44" s="38"/>
      <c r="G44" s="39"/>
    </row>
    <row r="45" spans="2:7" s="34" customFormat="1" ht="7.5" customHeight="1">
      <c r="B45" s="28"/>
      <c r="C45" s="28"/>
      <c r="D45" s="28"/>
      <c r="E45" s="43"/>
      <c r="F45" s="38"/>
      <c r="G45" s="43"/>
    </row>
    <row r="46" spans="2:7" s="34" customFormat="1" ht="15.75">
      <c r="B46" s="28" t="s">
        <v>130</v>
      </c>
      <c r="C46" s="28"/>
      <c r="D46" s="28"/>
      <c r="E46" s="39">
        <f>+E39+SUM(E41:E43)</f>
        <v>-12699213</v>
      </c>
      <c r="F46" s="38"/>
      <c r="G46" s="39">
        <f>+G39+SUM(G41:G43)</f>
        <v>19179690</v>
      </c>
    </row>
    <row r="47" spans="2:7" s="34" customFormat="1" ht="7.5" customHeight="1">
      <c r="B47" s="28"/>
      <c r="C47" s="28"/>
      <c r="D47" s="28"/>
      <c r="E47" s="29"/>
      <c r="F47" s="38"/>
      <c r="G47" s="29"/>
    </row>
    <row r="48" spans="2:7" s="34" customFormat="1" ht="15.75">
      <c r="B48" s="32" t="s">
        <v>78</v>
      </c>
      <c r="C48" s="28"/>
      <c r="D48" s="28"/>
      <c r="E48" s="29"/>
      <c r="F48" s="38"/>
      <c r="G48" s="29"/>
    </row>
    <row r="49" spans="2:7" s="34" customFormat="1" ht="7.5" customHeight="1">
      <c r="B49" s="28"/>
      <c r="C49" s="28"/>
      <c r="D49" s="28"/>
      <c r="E49" s="30"/>
      <c r="F49" s="38"/>
      <c r="G49" s="30"/>
    </row>
    <row r="50" spans="2:4" s="34" customFormat="1" ht="15.75" customHeight="1">
      <c r="B50" s="28"/>
      <c r="C50" s="28" t="s">
        <v>101</v>
      </c>
      <c r="D50" s="28"/>
    </row>
    <row r="51" spans="2:7" s="34" customFormat="1" ht="15.75" customHeight="1">
      <c r="B51" s="28"/>
      <c r="C51" s="28" t="s">
        <v>100</v>
      </c>
      <c r="D51" s="28"/>
      <c r="E51" s="30">
        <v>0</v>
      </c>
      <c r="F51" s="38"/>
      <c r="G51" s="30">
        <v>240000</v>
      </c>
    </row>
    <row r="52" spans="3:7" s="34" customFormat="1" ht="15.75">
      <c r="C52" s="28" t="s">
        <v>79</v>
      </c>
      <c r="D52" s="28"/>
      <c r="E52" s="30">
        <v>401404</v>
      </c>
      <c r="F52" s="38"/>
      <c r="G52" s="30">
        <v>438726</v>
      </c>
    </row>
    <row r="53" spans="2:7" s="34" customFormat="1" ht="15.75" customHeight="1">
      <c r="B53" s="28"/>
      <c r="C53" s="28" t="s">
        <v>98</v>
      </c>
      <c r="D53" s="28"/>
      <c r="E53" s="30">
        <v>2500</v>
      </c>
      <c r="F53" s="38"/>
      <c r="G53" s="30">
        <v>12000</v>
      </c>
    </row>
    <row r="54" spans="2:7" s="34" customFormat="1" ht="15.75" customHeight="1">
      <c r="B54" s="28"/>
      <c r="C54" s="28" t="s">
        <v>126</v>
      </c>
      <c r="D54" s="28"/>
      <c r="E54" s="30">
        <v>0</v>
      </c>
      <c r="F54" s="38"/>
      <c r="G54" s="30">
        <v>-8081273</v>
      </c>
    </row>
    <row r="55" spans="3:7" s="34" customFormat="1" ht="15.75">
      <c r="C55" s="28" t="s">
        <v>30</v>
      </c>
      <c r="D55" s="28"/>
      <c r="E55" s="30">
        <v>-108841</v>
      </c>
      <c r="F55" s="38"/>
      <c r="G55" s="30">
        <v>0</v>
      </c>
    </row>
    <row r="56" spans="2:7" s="34" customFormat="1" ht="7.5" customHeight="1">
      <c r="B56" s="28"/>
      <c r="C56" s="28"/>
      <c r="D56" s="28"/>
      <c r="E56" s="39"/>
      <c r="F56" s="38"/>
      <c r="G56" s="39"/>
    </row>
    <row r="57" spans="2:7" s="34" customFormat="1" ht="7.5" customHeight="1">
      <c r="B57" s="28"/>
      <c r="C57" s="28"/>
      <c r="D57" s="28"/>
      <c r="E57" s="30"/>
      <c r="F57" s="38"/>
      <c r="G57" s="30"/>
    </row>
    <row r="58" spans="2:7" s="34" customFormat="1" ht="15.75">
      <c r="B58" s="28" t="s">
        <v>131</v>
      </c>
      <c r="C58" s="28"/>
      <c r="D58" s="28"/>
      <c r="E58" s="39">
        <f>+SUM(E49:E57)</f>
        <v>295063</v>
      </c>
      <c r="F58" s="38"/>
      <c r="G58" s="39">
        <f>+SUM(G49:G57)</f>
        <v>-7390547</v>
      </c>
    </row>
    <row r="59" spans="2:7" s="34" customFormat="1" ht="7.5" customHeight="1">
      <c r="B59" s="28"/>
      <c r="C59" s="28"/>
      <c r="D59" s="28"/>
      <c r="E59" s="30"/>
      <c r="F59" s="38"/>
      <c r="G59" s="30"/>
    </row>
    <row r="60" spans="2:7" s="34" customFormat="1" ht="15.75">
      <c r="B60" s="32" t="s">
        <v>80</v>
      </c>
      <c r="C60" s="28"/>
      <c r="D60" s="28"/>
      <c r="E60" s="29"/>
      <c r="F60" s="38"/>
      <c r="G60" s="29"/>
    </row>
    <row r="61" spans="2:7" s="34" customFormat="1" ht="7.5" customHeight="1">
      <c r="B61" s="28"/>
      <c r="C61" s="28"/>
      <c r="D61" s="28"/>
      <c r="E61" s="30"/>
      <c r="F61" s="38"/>
      <c r="G61" s="30"/>
    </row>
    <row r="62" spans="2:7" s="34" customFormat="1" ht="15.75" customHeight="1">
      <c r="B62" s="28"/>
      <c r="C62" s="28" t="s">
        <v>40</v>
      </c>
      <c r="D62" s="28"/>
      <c r="E62" s="30">
        <v>-1348367</v>
      </c>
      <c r="F62" s="38"/>
      <c r="G62" s="30">
        <v>-1348887</v>
      </c>
    </row>
    <row r="63" spans="2:7" s="34" customFormat="1" ht="15.75" customHeight="1">
      <c r="B63" s="28"/>
      <c r="C63" s="28" t="s">
        <v>127</v>
      </c>
      <c r="D63" s="28"/>
      <c r="E63" s="30">
        <v>0</v>
      </c>
      <c r="F63" s="38"/>
      <c r="G63" s="30">
        <v>4877911</v>
      </c>
    </row>
    <row r="64" spans="3:7" s="34" customFormat="1" ht="15.75">
      <c r="C64" s="28" t="s">
        <v>41</v>
      </c>
      <c r="D64" s="28"/>
      <c r="E64" s="30">
        <v>-98926</v>
      </c>
      <c r="F64" s="38"/>
      <c r="G64" s="30">
        <v>0</v>
      </c>
    </row>
    <row r="65" spans="3:7" s="34" customFormat="1" ht="15.75">
      <c r="C65" s="28" t="s">
        <v>9</v>
      </c>
      <c r="D65" s="28"/>
      <c r="E65" s="68">
        <v>-4196</v>
      </c>
      <c r="F65" s="38"/>
      <c r="G65" s="30">
        <v>-992</v>
      </c>
    </row>
    <row r="66" spans="3:7" s="34" customFormat="1" ht="15.75">
      <c r="C66" s="28" t="s">
        <v>81</v>
      </c>
      <c r="D66" s="28"/>
      <c r="E66" s="30">
        <v>-61544</v>
      </c>
      <c r="F66" s="38"/>
      <c r="G66" s="30">
        <v>-60707</v>
      </c>
    </row>
    <row r="67" spans="3:7" s="34" customFormat="1" ht="15.75">
      <c r="C67" s="28" t="s">
        <v>119</v>
      </c>
      <c r="D67" s="28"/>
      <c r="E67" s="30">
        <v>0</v>
      </c>
      <c r="F67" s="38"/>
      <c r="G67" s="30">
        <v>-37384570</v>
      </c>
    </row>
    <row r="68" spans="3:7" s="34" customFormat="1" ht="15.75">
      <c r="C68" s="28" t="s">
        <v>68</v>
      </c>
      <c r="D68" s="28"/>
      <c r="E68" s="30">
        <v>-11399</v>
      </c>
      <c r="F68" s="38"/>
      <c r="G68" s="30">
        <v>-85808</v>
      </c>
    </row>
    <row r="69" spans="3:7" s="34" customFormat="1" ht="15.75">
      <c r="C69" s="28" t="s">
        <v>42</v>
      </c>
      <c r="D69" s="28"/>
      <c r="E69" s="30">
        <v>27389998</v>
      </c>
      <c r="F69" s="38"/>
      <c r="G69" s="30">
        <v>4183400</v>
      </c>
    </row>
    <row r="70" spans="2:7" s="34" customFormat="1" ht="7.5" customHeight="1">
      <c r="B70" s="28"/>
      <c r="C70" s="28"/>
      <c r="D70" s="28"/>
      <c r="E70" s="39"/>
      <c r="F70" s="38"/>
      <c r="G70" s="39"/>
    </row>
    <row r="71" spans="2:7" s="34" customFormat="1" ht="7.5" customHeight="1">
      <c r="B71" s="28"/>
      <c r="C71" s="28"/>
      <c r="D71" s="28"/>
      <c r="E71" s="30"/>
      <c r="F71" s="38"/>
      <c r="G71" s="30"/>
    </row>
    <row r="72" spans="2:7" s="34" customFormat="1" ht="15.75">
      <c r="B72" s="28" t="s">
        <v>132</v>
      </c>
      <c r="C72" s="28"/>
      <c r="D72" s="28"/>
      <c r="E72" s="39">
        <f>+SUM(E61:E69)</f>
        <v>25865566</v>
      </c>
      <c r="F72" s="38"/>
      <c r="G72" s="39">
        <f>+SUM(G61:G69)</f>
        <v>-29819653</v>
      </c>
    </row>
    <row r="73" spans="2:7" s="34" customFormat="1" ht="7.5" customHeight="1">
      <c r="B73" s="28"/>
      <c r="C73" s="28"/>
      <c r="D73" s="28"/>
      <c r="E73" s="43"/>
      <c r="F73" s="38"/>
      <c r="G73" s="43"/>
    </row>
    <row r="74" spans="2:7" s="34" customFormat="1" ht="15.75">
      <c r="B74" s="32" t="s">
        <v>133</v>
      </c>
      <c r="C74" s="32"/>
      <c r="D74" s="28"/>
      <c r="E74" s="29">
        <f>+E46+E72+E58</f>
        <v>13461416</v>
      </c>
      <c r="F74" s="44"/>
      <c r="G74" s="29">
        <f>+G46+G72+G58</f>
        <v>-18030510</v>
      </c>
    </row>
    <row r="75" spans="2:7" s="34" customFormat="1" ht="7.5" customHeight="1">
      <c r="B75" s="32"/>
      <c r="C75" s="32"/>
      <c r="D75" s="28"/>
      <c r="E75" s="29"/>
      <c r="F75" s="38"/>
      <c r="G75" s="29"/>
    </row>
    <row r="76" spans="2:7" s="34" customFormat="1" ht="15.75">
      <c r="B76" s="32" t="s">
        <v>82</v>
      </c>
      <c r="C76" s="32"/>
      <c r="D76" s="28"/>
      <c r="E76" s="29"/>
      <c r="F76" s="38"/>
      <c r="G76" s="29"/>
    </row>
    <row r="77" spans="2:7" s="34" customFormat="1" ht="15.75">
      <c r="B77" s="32" t="s">
        <v>83</v>
      </c>
      <c r="C77" s="32"/>
      <c r="D77" s="28"/>
      <c r="E77" s="29">
        <v>23796432</v>
      </c>
      <c r="F77" s="38"/>
      <c r="G77" s="29">
        <v>34605073</v>
      </c>
    </row>
    <row r="78" spans="2:7" s="34" customFormat="1" ht="7.5" customHeight="1">
      <c r="B78" s="32"/>
      <c r="C78" s="32"/>
      <c r="D78" s="28"/>
      <c r="E78" s="39"/>
      <c r="F78" s="44"/>
      <c r="G78" s="39"/>
    </row>
    <row r="79" spans="2:7" s="34" customFormat="1" ht="15.75">
      <c r="B79" s="32" t="s">
        <v>84</v>
      </c>
      <c r="C79" s="32"/>
      <c r="D79" s="28"/>
      <c r="E79" s="43"/>
      <c r="F79" s="38"/>
      <c r="G79" s="43"/>
    </row>
    <row r="80" spans="2:7" s="34" customFormat="1" ht="16.5" thickBot="1">
      <c r="B80" s="32" t="s">
        <v>83</v>
      </c>
      <c r="C80" s="32"/>
      <c r="D80" s="36" t="s">
        <v>120</v>
      </c>
      <c r="E80" s="45">
        <f>+E77+E74</f>
        <v>37257848</v>
      </c>
      <c r="F80" s="38"/>
      <c r="G80" s="45">
        <f>+G77+G74</f>
        <v>16574563</v>
      </c>
    </row>
    <row r="81" spans="2:7" s="34" customFormat="1" ht="15.75">
      <c r="B81" s="28"/>
      <c r="C81" s="28"/>
      <c r="D81" s="28"/>
      <c r="E81" s="47"/>
      <c r="F81" s="46"/>
      <c r="G81" s="28"/>
    </row>
    <row r="83" spans="2:7" ht="33" customHeight="1">
      <c r="B83" s="72" t="s">
        <v>116</v>
      </c>
      <c r="C83" s="72"/>
      <c r="D83" s="72"/>
      <c r="E83" s="72"/>
      <c r="F83" s="72"/>
      <c r="G83" s="72"/>
    </row>
  </sheetData>
  <sheetProtection/>
  <mergeCells count="1">
    <mergeCell ref="B83:G83"/>
  </mergeCells>
  <printOptions/>
  <pageMargins left="0.5" right="0.5" top="0.5" bottom="0.3" header="0.5" footer="0.21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 </cp:lastModifiedBy>
  <cp:lastPrinted>2012-07-25T05:48:07Z</cp:lastPrinted>
  <dcterms:created xsi:type="dcterms:W3CDTF">2004-05-11T09:22:50Z</dcterms:created>
  <dcterms:modified xsi:type="dcterms:W3CDTF">2012-07-25T05:48:39Z</dcterms:modified>
  <cp:category/>
  <cp:version/>
  <cp:contentType/>
  <cp:contentStatus/>
</cp:coreProperties>
</file>